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ntonstjohnparishcouncil.sharepoint.com/sites/StantonStJohnParishCouncil/Shared Documents/Restricted/2025-2026/YEAR END 25-26/"/>
    </mc:Choice>
  </mc:AlternateContent>
  <xr:revisionPtr revIDLastSave="3" documentId="8_{96CD64D8-BF3B-43AD-93EE-098BD04C86A7}" xr6:coauthVersionLast="47" xr6:coauthVersionMax="47" xr10:uidLastSave="{5694BA53-BEBF-463B-9811-A38DEEC420BA}"/>
  <bookViews>
    <workbookView xWindow="28680" yWindow="-120" windowWidth="29040" windowHeight="15720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L28" i="1" s="1"/>
  <c r="H26" i="1"/>
  <c r="K26" i="1" s="1"/>
  <c r="H24" i="1"/>
  <c r="L24" i="1" s="1"/>
  <c r="H20" i="1"/>
  <c r="K20" i="1" s="1"/>
  <c r="H18" i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 s="1"/>
  <c r="G18" i="1"/>
  <c r="M18" i="1"/>
  <c r="G16" i="1"/>
  <c r="M16" i="1" s="1"/>
  <c r="G14" i="1"/>
  <c r="M14" i="1" s="1"/>
  <c r="G12" i="1"/>
  <c r="M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K28" i="1"/>
  <c r="L26" i="1"/>
  <c r="N26" i="1" s="1"/>
  <c r="F22" i="1"/>
  <c r="D22" i="1"/>
  <c r="K18" i="1"/>
  <c r="K14" i="1"/>
  <c r="L18" i="1"/>
  <c r="N18" i="1" s="1"/>
  <c r="N28" i="1" l="1"/>
  <c r="N24" i="1"/>
  <c r="K24" i="1"/>
  <c r="K16" i="1"/>
  <c r="N14" i="1"/>
  <c r="N12" i="1"/>
  <c r="K12" i="1"/>
  <c r="I22" i="1"/>
  <c r="J22" i="1"/>
  <c r="G22" i="1"/>
  <c r="M22" i="1" s="1"/>
  <c r="N10" i="1"/>
  <c r="H22" i="1"/>
  <c r="N16" i="1"/>
  <c r="L20" i="1"/>
  <c r="N20" i="1" s="1"/>
  <c r="L22" i="1" l="1"/>
  <c r="N22" i="1" s="1"/>
  <c r="K22" i="1"/>
</calcChain>
</file>

<file path=xl/sharedStrings.xml><?xml version="1.0" encoding="utf-8"?>
<sst xmlns="http://schemas.openxmlformats.org/spreadsheetml/2006/main" count="27" uniqueCount="24">
  <si>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</si>
  <si>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</si>
  <si>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</si>
  <si>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</si>
  <si>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</si>
  <si>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</si>
  <si>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</si>
  <si>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</si>
  <si>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</si>
  <si>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</si>
  <si>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</si>
  <si>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</si>
  <si>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 xml:space="preserve">Name of smaller authority: 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</si>
  <si>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</si>
  <si>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</si>
  <si>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</si>
  <si>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</si>
  <si>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</si>
  <si>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</si>
  <si>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</si>
  <si>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</si>
  <si>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</si>
  <si>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 xml:space="preserve">Explanation of variances 2025/26 – pro forma </t>
  </si>
  <si>
    <t xml:space="preserve">An increase of £1,331 in receipts from 2025 to 2026 as no VAT reclaim in 2025 and £3,005 claimed in 2026, offset by a grant received in 2025 of £1,290 and no grants in 2026.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</si>
</sst>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A4" workbookViewId="0">
      <selection activeCell="G14" sqref="G14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1" bestFit="1" customWidth="1"/>
    <col min="15" max="15" width="86" style="2" bestFit="1" customWidth="1"/>
    <col min="16" max="16384" width="9.109375" style="2"/>
  </cols>
  <sheetData>
    <row r="1" spans="1:15" ht="17.399999999999999" x14ac:dyDescent="0.25">
      <c r="A1" s="33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8"/>
      <c r="M1" s="8"/>
    </row>
    <row r="2" spans="1:15" ht="15.6" x14ac:dyDescent="0.25">
      <c r="A2" s="23" t="s">
        <v>12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5">
      <c r="A3" s="1" t="s">
        <v>15</v>
      </c>
    </row>
    <row r="4" spans="1:15" ht="79.5" customHeight="1" x14ac:dyDescent="0.25">
      <c r="A4" s="31" t="s">
        <v>20</v>
      </c>
      <c r="B4" s="32"/>
      <c r="C4" s="32"/>
      <c r="D4" s="32"/>
      <c r="E4" s="32"/>
      <c r="F4" s="32"/>
      <c r="G4" s="32"/>
      <c r="H4" s="32"/>
    </row>
    <row r="5" spans="1:15" x14ac:dyDescent="0.25">
      <c r="A5" s="1" t="s">
        <v>17</v>
      </c>
    </row>
    <row r="6" spans="1:15" x14ac:dyDescent="0.25">
      <c r="A6" s="17"/>
      <c r="D6" s="3"/>
      <c r="F6" s="3"/>
      <c r="O6" s="16"/>
    </row>
    <row r="7" spans="1:15" ht="55.2" x14ac:dyDescent="0.25">
      <c r="D7" s="18">
        <v>2026</v>
      </c>
      <c r="E7" s="16"/>
      <c r="F7" s="18">
        <v>2025</v>
      </c>
      <c r="G7" s="18" t="s">
        <v>0</v>
      </c>
      <c r="H7" s="18" t="s">
        <v>0</v>
      </c>
      <c r="I7" s="18"/>
      <c r="J7" s="18"/>
      <c r="K7" s="18"/>
      <c r="L7" s="24" t="s">
        <v>11</v>
      </c>
      <c r="M7" s="25"/>
      <c r="N7" s="20" t="s">
        <v>16</v>
      </c>
      <c r="O7" s="19" t="s">
        <v>21</v>
      </c>
    </row>
    <row r="8" spans="1: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18</v>
      </c>
      <c r="M8" s="18" t="s">
        <v>19</v>
      </c>
      <c r="O8" s="11"/>
    </row>
    <row r="9" spans="1:15" ht="14.4" thickBot="1" x14ac:dyDescent="0.3">
      <c r="D9" s="3"/>
      <c r="E9" s="3"/>
      <c r="O9" s="11"/>
    </row>
    <row r="10" spans="1:15" ht="30" customHeight="1" thickBot="1" x14ac:dyDescent="0.3">
      <c r="A10" s="27" t="s">
        <v>2</v>
      </c>
      <c r="B10" s="27"/>
      <c r="C10" s="27"/>
      <c r="D10" s="7">
        <v>30144</v>
      </c>
      <c r="F10" s="7">
        <v>30185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4.4" thickBot="1" x14ac:dyDescent="0.3">
      <c r="D11" s="4"/>
      <c r="F11" s="4"/>
      <c r="O11" s="11"/>
    </row>
    <row r="12" spans="1:15" ht="14.4" thickBot="1" x14ac:dyDescent="0.3">
      <c r="A12" s="28" t="s">
        <v>13</v>
      </c>
      <c r="B12" s="29"/>
      <c r="C12" s="30"/>
      <c r="D12" s="7">
        <v>29000</v>
      </c>
      <c r="F12" s="7">
        <v>27000</v>
      </c>
      <c r="G12" s="4">
        <f>D12-F12</f>
        <v>2000</v>
      </c>
      <c r="H12" s="5">
        <f>IF((D12&gt;F12),(D12-F12)/F12,IF(D12&lt;F12,-(D12-F12)/F12,IF(D12=F12,0)))</f>
        <v>7.407407407407407E-2</v>
      </c>
      <c r="I12" s="2">
        <f>IF(D12-F12&lt;500,0,IF(D12-F12&gt;500,1,IF(D12-F12=500,1)))</f>
        <v>1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1"/>
    </row>
    <row r="14" spans="1:15" ht="28.2" thickBot="1" x14ac:dyDescent="0.3">
      <c r="A14" s="26" t="s">
        <v>3</v>
      </c>
      <c r="B14" s="26"/>
      <c r="C14" s="26"/>
      <c r="D14" s="7">
        <v>3559</v>
      </c>
      <c r="F14" s="7">
        <v>2228</v>
      </c>
      <c r="G14" s="4">
        <f>D14-F14</f>
        <v>1331</v>
      </c>
      <c r="H14" s="5">
        <f>IF((D14&gt;F14),(D14-F14)/F14,IF(D14&lt;F14,-(D14-F14)/F14,IF(D14=F14,0)))</f>
        <v>0.59739676840215439</v>
      </c>
      <c r="I14" s="2">
        <f>IF(D14-F14&lt;500,0,IF(D14-F14&gt;500,1,IF(D14-F14=500,1)))</f>
        <v>1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tr">
        <f>IF((L14="YES")*AND(I14+J14&lt;1),"Explanation not required, difference less than £500"," ")</f>
        <v xml:space="preserve"> </v>
      </c>
      <c r="O14" s="12" t="s">
        <v>23</v>
      </c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1"/>
    </row>
    <row r="16" spans="1:15" ht="14.4" thickBot="1" x14ac:dyDescent="0.3">
      <c r="A16" s="26" t="s">
        <v>4</v>
      </c>
      <c r="B16" s="26"/>
      <c r="C16" s="26"/>
      <c r="D16" s="7">
        <v>16039</v>
      </c>
      <c r="F16" s="7">
        <v>14647</v>
      </c>
      <c r="G16" s="4">
        <f>D16-F16</f>
        <v>1392</v>
      </c>
      <c r="H16" s="5">
        <f>IF((D16&gt;F16),(D16-F16)/F16,IF(D16&lt;F16,-(D16-F16)/F16,IF(D16=F16,0)))</f>
        <v>9.5036526251109449E-2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/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1"/>
    </row>
    <row r="18" spans="1:23" ht="14.4" thickBot="1" x14ac:dyDescent="0.3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1"/>
    </row>
    <row r="20" spans="1:23" ht="14.4" thickBot="1" x14ac:dyDescent="0.3">
      <c r="A20" s="26" t="s">
        <v>14</v>
      </c>
      <c r="B20" s="26"/>
      <c r="C20" s="26"/>
      <c r="D20" s="7">
        <v>12848</v>
      </c>
      <c r="F20" s="7">
        <v>14622</v>
      </c>
      <c r="G20" s="4">
        <f>D20-F20</f>
        <v>-1774</v>
      </c>
      <c r="H20" s="5">
        <f>IF((D20&gt;F20),(D20-F20)/F20,IF(D20&lt;F20,-(D20-F20)/F20,IF(D20=F20,0)))</f>
        <v>0.12132403228012584</v>
      </c>
      <c r="I20" s="2">
        <f>IF(D20-F20&lt;500,0,IF(D20-F20&gt;500,1,IF(D20-F20=500,1)))</f>
        <v>0</v>
      </c>
      <c r="J20" s="2">
        <f>IF(F20-D20&lt;500,0,IF(F20-D20&gt;500,1,IF(F20-D20=500,1)))</f>
        <v>1</v>
      </c>
      <c r="K20" s="3">
        <f>IF(H20&lt;0.15,0,IF(H20&gt;0.15,1,IF(H20=0.15,1)))</f>
        <v>0</v>
      </c>
      <c r="L20" s="3" t="str">
        <f>IF(H20&lt;15%, "NO","YES")</f>
        <v>NO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12"/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1"/>
    </row>
    <row r="22" spans="1:23" ht="14.4" thickBot="1" x14ac:dyDescent="0.3">
      <c r="A22" s="6" t="s">
        <v>5</v>
      </c>
      <c r="D22" s="21">
        <f>D10+D12+D14-D16-D18-D20</f>
        <v>33816</v>
      </c>
      <c r="F22" s="21">
        <f>F10+F12+F14-F16-F18-F20</f>
        <v>30144</v>
      </c>
      <c r="G22" s="4">
        <f>D22-F22</f>
        <v>3672</v>
      </c>
      <c r="H22" s="5">
        <f>IF((D22&gt;F22),(D22-F22)/F22,IF(D22&lt;F22,-(D22-F22)/F22,IF(D22=F22,0)))</f>
        <v>0.12181528662420382</v>
      </c>
      <c r="I22" s="2">
        <f>IF(D22-F22&lt;500,0,IF(D22-F22&gt;500,1,IF(D22-F22=500,1)))</f>
        <v>1</v>
      </c>
      <c r="J22" s="2">
        <f>IF(F22-D22&lt;500,0,IF(F22-D22&gt;500,1,IF(F22-D22=500,1)))</f>
        <v>0</v>
      </c>
      <c r="K22" s="3">
        <f>IF(H22&lt;0.15,0,IF(H22&gt;0.15,1,IF(H22=0.15,1)))</f>
        <v>0</v>
      </c>
      <c r="L22" s="3" t="str">
        <f>IF(H22&lt;15%, "NO","YES")</f>
        <v>NO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/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1"/>
    </row>
    <row r="24" spans="1:23" ht="14.4" thickBot="1" x14ac:dyDescent="0.3">
      <c r="A24" s="26" t="s">
        <v>9</v>
      </c>
      <c r="B24" s="26"/>
      <c r="C24" s="26"/>
      <c r="D24" s="7">
        <v>33816</v>
      </c>
      <c r="F24" s="7">
        <v>30144</v>
      </c>
      <c r="G24" s="4">
        <f>D24-F24</f>
        <v>3672</v>
      </c>
      <c r="H24" s="5">
        <f>IF((D24&gt;F24),(D24-F24)/F24,IF(D24&lt;F24,-(D24-F24)/F24,IF(D24=F24,0)))</f>
        <v>0.12181528662420382</v>
      </c>
      <c r="I24" s="2">
        <f>IF(D24-F24&lt;500,0,IF(D24-F24&gt;500,1,IF(D24-F24=500,1)))</f>
        <v>1</v>
      </c>
      <c r="J24" s="2">
        <f>IF(F24-D24&lt;500,0,IF(F24-D24&gt;500,1,IF(F24-D24=500,1)))</f>
        <v>0</v>
      </c>
      <c r="K24" s="3">
        <f>IF(H24&lt;0.15,0,IF(H24&gt;0.15,1,IF(H24=0.15,1)))</f>
        <v>0</v>
      </c>
      <c r="L24" s="3" t="str">
        <f>IF(H24&lt;15%, "NO","YES")</f>
        <v>NO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/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1"/>
    </row>
    <row r="26" spans="1:23" ht="14.4" thickBot="1" x14ac:dyDescent="0.3">
      <c r="A26" s="26" t="s">
        <v>8</v>
      </c>
      <c r="B26" s="26"/>
      <c r="C26" s="26"/>
      <c r="D26" s="7">
        <v>135741</v>
      </c>
      <c r="F26" s="7">
        <v>135142</v>
      </c>
      <c r="G26" s="4">
        <f>D26-F26</f>
        <v>599</v>
      </c>
      <c r="H26" s="5">
        <f>IF((D26&gt;F26),(D26-F26)/F26,IF(D26&lt;F26,-(D26-F26)/F26,IF(D26=F26,0)))</f>
        <v>4.4323748353583634E-3</v>
      </c>
      <c r="I26" s="2">
        <f>IF(D26-F26&lt;500,0,IF(D26-F26&gt;500,1,IF(D26-F26=500,1)))</f>
        <v>1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1"/>
    </row>
    <row r="28" spans="1:23" ht="14.4" thickBot="1" x14ac:dyDescent="0.3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5">
      <c r="H29" s="5"/>
      <c r="K29" s="3"/>
      <c r="L29" s="3"/>
      <c r="M29" s="3"/>
      <c r="O29" s="11"/>
    </row>
    <row r="30" spans="1:23" x14ac:dyDescent="0.25">
      <c r="C30" s="10"/>
    </row>
    <row r="31" spans="1:23" ht="15" customHeight="1" x14ac:dyDescent="0.25">
      <c r="P31" s="15"/>
      <c r="Q31" s="15"/>
      <c r="R31" s="15"/>
      <c r="S31" s="15"/>
      <c r="T31" s="15"/>
      <c r="U31" s="15"/>
      <c r="V31" s="15"/>
      <c r="W31" s="15"/>
    </row>
    <row r="32" spans="1:23" ht="17.399999999999999" x14ac:dyDescent="0.3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7.399999999999999" x14ac:dyDescent="0.3">
      <c r="C34" s="22"/>
    </row>
  </sheetData>
  <mergeCells count="12">
    <mergeCell ref="A4:H4"/>
    <mergeCell ref="A18:C18"/>
    <mergeCell ref="A20:C20"/>
    <mergeCell ref="A1:K1"/>
    <mergeCell ref="A24:C24"/>
    <mergeCell ref="L7:M7"/>
    <mergeCell ref="A26:C26"/>
    <mergeCell ref="A28:C28"/>
    <mergeCell ref="A10:C10"/>
    <mergeCell ref="A12:C12"/>
    <mergeCell ref="A14:C14"/>
    <mergeCell ref="A16:C16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C24859B7D63E46874B4BA7DB966C4F" ma:contentTypeVersion="11" ma:contentTypeDescription="Create a new document." ma:contentTypeScope="" ma:versionID="ae7ba7afa5679c04c29df8b633ca6383">
  <xsd:schema xmlns:xsd="http://www.w3.org/2001/XMLSchema" xmlns:xs="http://www.w3.org/2001/XMLSchema" xmlns:p="http://schemas.microsoft.com/office/2006/metadata/properties" xmlns:ns2="24c13ff6-476a-4268-ba58-9168f8ecd222" xmlns:ns3="1d27aca2-012b-402a-bdf7-8b4387e5c834" targetNamespace="http://schemas.microsoft.com/office/2006/metadata/properties" ma:root="true" ma:fieldsID="c59dc264f6a0692229b579969af72bea" ns2:_="" ns3:_="">
    <xsd:import namespace="24c13ff6-476a-4268-ba58-9168f8ecd222"/>
    <xsd:import namespace="1d27aca2-012b-402a-bdf7-8b4387e5c8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13ff6-476a-4268-ba58-9168f8ecd2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30a515b-fae6-4d44-98d2-b0b2cac5f3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7aca2-012b-402a-bdf7-8b4387e5c83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e93c94e-495a-4948-a5c9-cad82b8afbb5}" ma:internalName="TaxCatchAll" ma:showField="CatchAllData" ma:web="1d27aca2-012b-402a-bdf7-8b4387e5c8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c13ff6-476a-4268-ba58-9168f8ecd222">
      <Terms xmlns="http://schemas.microsoft.com/office/infopath/2007/PartnerControls"/>
    </lcf76f155ced4ddcb4097134ff3c332f>
    <TaxCatchAll xmlns="1d27aca2-012b-402a-bdf7-8b4387e5c8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36BE12-8042-405C-B8C7-6539117E2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c13ff6-476a-4268-ba58-9168f8ecd222"/>
    <ds:schemaRef ds:uri="1d27aca2-012b-402a-bdf7-8b4387e5c8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8E5E2D-8359-423C-B4BD-314EA350020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67569244-f879-40f9-924f-0b5754edfb0b"/>
    <ds:schemaRef ds:uri="http://www.w3.org/XML/1998/namespace"/>
    <ds:schemaRef ds:uri="http://purl.org/dc/elements/1.1/"/>
    <ds:schemaRef ds:uri="http://schemas.microsoft.com/office/infopath/2007/PartnerControls"/>
    <ds:schemaRef ds:uri="16a7b4dc-aa79-4dfd-9258-d7ff05a94b9a"/>
    <ds:schemaRef ds:uri="http://schemas.microsoft.com/office/2006/metadata/properties"/>
    <ds:schemaRef ds:uri="24c13ff6-476a-4268-ba58-9168f8ecd222"/>
    <ds:schemaRef ds:uri="1d27aca2-012b-402a-bdf7-8b4387e5c834"/>
  </ds:schemaRefs>
</ds:datastoreItem>
</file>

<file path=customXml/itemProps3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Stanton St John Parish Council</cp:lastModifiedBy>
  <dcterms:created xsi:type="dcterms:W3CDTF">2012-07-11T10:01:28Z</dcterms:created>
  <dcterms:modified xsi:type="dcterms:W3CDTF">2026-06-09T10:54:04Z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0x01010017C24859B7D63E46874B4BA7DB966C4F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